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276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'план'!$A$1:$F$60</definedName>
  </definedNames>
  <calcPr fullCalcOnLoad="1"/>
</workbook>
</file>

<file path=xl/sharedStrings.xml><?xml version="1.0" encoding="utf-8"?>
<sst xmlns="http://schemas.openxmlformats.org/spreadsheetml/2006/main" count="227" uniqueCount="135">
  <si>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</si>
  <si>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</si>
  <si>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</si>
  <si>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</si>
  <si>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</si>
  <si>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</si>
  <si>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</si>
  <si>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</si>
  <si>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</si>
  <si>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</si>
  <si>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</si>
  <si>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</si>
  <si>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</si>
  <si>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</si>
  <si>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</si>
  <si>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</si>
  <si>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</si>
  <si>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</si>
  <si>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</si>
  <si>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</si>
  <si>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</si>
  <si>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</si>
  <si>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</si>
  <si>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</si>
  <si>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</si>
  <si>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</si>
  <si>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</si>
  <si>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</si>
  <si>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</si>
  <si>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</si>
  <si>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</si>
  <si>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</si>
  <si>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</si>
  <si>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</si>
  <si>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</si>
  <si>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</si>
  <si>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</si>
  <si>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</si>
  <si>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</si>
  <si>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</si>
  <si>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</si>
  <si>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</si>
  <si>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</si>
  <si>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</si>
  <si>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</si>
  <si>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</si>
  <si>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</si>
  <si>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</si>
  <si>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</si>
  <si>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</si>
  <si>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</si>
  <si>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</si>
  <si>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</si>
  <si>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</si>
  <si>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</si>
  <si>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</si>
  <si>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</si>
  <si>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</si>
  <si>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</si>
  <si>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</si>
  <si>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</si>
  <si>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</si>
  <si>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</si>
  <si>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</si>
  <si>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</si>
  <si>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</si>
  <si>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</si>
  <si>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</si>
  <si>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</si>
  <si>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</si>
  <si>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</si>
  <si>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</si>
  <si>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</si>
  <si>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</si>
  <si>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</si>
  <si>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28а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</si>
  <si>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</si>
  <si>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</si>
  <si>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</si>
  <si>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</si>
  <si>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</si>
  <si>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</si>
  <si>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</si>
  <si>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</si>
  <si>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</si>
  <si>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</si>
  <si>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</si>
  <si>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</si>
  <si>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</si>
  <si>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</si>
  <si>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</si>
  <si>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</si>
  <si>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</si>
  <si>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</si>
  <si>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</si>
  <si>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</si>
  <si>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</si>
  <si>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</si>
  <si>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</si>
  <si>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</si>
  <si>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</si>
  <si>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</si>
  <si>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</si>
  <si>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</si>
  <si>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</si>
  <si>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</si>
  <si>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</si>
  <si>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</si>
  <si>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</si>
  <si>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</si>
  <si>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</si>
  <si>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</si>
  <si>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</si>
  <si>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</si>
  <si>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</si>
  <si>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</si>
  <si>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</si>
  <si>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</si>
  <si>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</si>
  <si>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</si>
  <si>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Очистка кровли по периметру от снега и скалывание сосулек с автовышки</t>
  </si>
  <si>
    <t xml:space="preserve">Очистка кровли от снега толщ. слоя до 50 см </t>
  </si>
  <si>
    <t>Очистка подъездных козырьков от снега толщ. слоя до 50 см</t>
  </si>
  <si>
    <t>Очистка стальной щеткой водосточных труб и фасонных                     частей от грязи и наростов при диаметре труб 100 мм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</si>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</sst>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4" fillId="0" borderId="12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43" fontId="46" fillId="33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2">
      <selection activeCell="H26" sqref="H26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1"/>
      <c r="B2" s="1"/>
      <c r="C2" s="1"/>
      <c r="D2" s="1"/>
      <c r="E2" s="1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2" t="s">
        <v>1</v>
      </c>
      <c r="B5" s="2" t="s">
        <v>2</v>
      </c>
      <c r="C5" s="2" t="s">
        <v>3</v>
      </c>
      <c r="D5" s="72" t="s">
        <v>4</v>
      </c>
      <c r="E5" s="73"/>
    </row>
    <row r="6" spans="1:5" ht="15">
      <c r="A6" s="3" t="s">
        <v>5</v>
      </c>
      <c r="B6" s="4" t="s">
        <v>6</v>
      </c>
      <c r="C6" s="5" t="s">
        <v>7</v>
      </c>
      <c r="D6" s="78">
        <v>43466</v>
      </c>
      <c r="E6" s="79"/>
    </row>
    <row r="7" spans="1:5" ht="15">
      <c r="A7" s="3" t="s">
        <v>8</v>
      </c>
      <c r="B7" s="4" t="s">
        <v>9</v>
      </c>
      <c r="C7" s="5" t="s">
        <v>7</v>
      </c>
      <c r="D7" s="74" t="s">
        <v>58</v>
      </c>
      <c r="E7" s="75"/>
    </row>
    <row r="8" spans="1:5" ht="15">
      <c r="A8" s="8" t="s">
        <v>10</v>
      </c>
      <c r="B8" s="7" t="s">
        <v>11</v>
      </c>
      <c r="C8" s="9" t="s">
        <v>12</v>
      </c>
      <c r="D8" s="80">
        <f>5331.4*12*4.07</f>
        <v>260385.576</v>
      </c>
      <c r="E8" s="8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5331.4*12*1.55</f>
        <v>99164.04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5331.4*12*0.12</f>
        <v>7677.215999999999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5331.4*12*1.1</f>
        <v>70374.48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5331.4*12*0.73</f>
        <v>46703.064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5331.4*12*0.57</f>
        <v>36466.776</v>
      </c>
    </row>
    <row r="15" spans="1:5" ht="15">
      <c r="A15" s="3" t="s">
        <v>13</v>
      </c>
      <c r="B15" s="4" t="s">
        <v>6</v>
      </c>
      <c r="C15" s="5" t="s">
        <v>7</v>
      </c>
      <c r="D15" s="78">
        <v>43466</v>
      </c>
      <c r="E15" s="79"/>
    </row>
    <row r="16" spans="1:5" ht="45" customHeight="1">
      <c r="A16" s="3" t="s">
        <v>14</v>
      </c>
      <c r="B16" s="4" t="s">
        <v>9</v>
      </c>
      <c r="C16" s="5" t="s">
        <v>7</v>
      </c>
      <c r="D16" s="74" t="s">
        <v>57</v>
      </c>
      <c r="E16" s="75"/>
    </row>
    <row r="17" spans="1:5" ht="15">
      <c r="A17" s="8" t="s">
        <v>15</v>
      </c>
      <c r="B17" s="7" t="s">
        <v>11</v>
      </c>
      <c r="C17" s="9" t="s">
        <v>12</v>
      </c>
      <c r="D17" s="76">
        <f>SUM(E19:E24)</f>
        <v>246310.68</v>
      </c>
      <c r="E17" s="7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5331.4*12*0.9</f>
        <v>57579.119999999995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5331.4*12*1.79</f>
        <v>114518.472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5331.4*12*0.44</f>
        <v>28149.791999999998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5331.4*12*0.09</f>
        <v>5757.911999999999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5331.4*12*0.57</f>
        <v>36466.776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5331.4*12*0.06</f>
        <v>3838.6079999999997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307728.408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5331.4*12*0.62</f>
        <v>39665.615999999995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5331.4*12*4.19</f>
        <v>268062.792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6">
        <v>0</v>
      </c>
    </row>
    <row r="33" ht="12.75">
      <c r="E33" s="13">
        <f>SUM(E27,D17,D8)</f>
        <v>814424.664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80" zoomScaleNormal="80" zoomScaleSheetLayoutView="80" zoomScalePageLayoutView="0" workbookViewId="0" topLeftCell="A1">
      <selection activeCell="A1" sqref="A1:F1"/>
    </sheetView>
  </sheetViews>
  <sheetFormatPr defaultColWidth="8.875" defaultRowHeight="12.75" outlineLevelRow="2"/>
  <cols>
    <col min="1" max="1" width="62.75390625" style="26" customWidth="1"/>
    <col min="2" max="2" width="12.125" style="26" customWidth="1"/>
    <col min="3" max="3" width="17.625" style="26" customWidth="1"/>
    <col min="4" max="4" width="11.25390625" style="26" customWidth="1"/>
    <col min="5" max="5" width="13.875" style="26" customWidth="1"/>
    <col min="6" max="6" width="14.75390625" style="26" customWidth="1"/>
    <col min="7" max="16384" width="8.875" style="26" customWidth="1"/>
  </cols>
  <sheetData>
    <row r="1" spans="1:6" ht="15">
      <c r="A1" s="82" t="s">
        <v>134</v>
      </c>
      <c r="B1" s="82"/>
      <c r="C1" s="82"/>
      <c r="D1" s="82"/>
      <c r="E1" s="82"/>
      <c r="F1" s="82"/>
    </row>
    <row r="2" spans="1:6" ht="15">
      <c r="A2" s="82" t="s">
        <v>62</v>
      </c>
      <c r="B2" s="82"/>
      <c r="C2" s="82"/>
      <c r="D2" s="82"/>
      <c r="E2" s="82"/>
      <c r="F2" s="82"/>
    </row>
    <row r="3" spans="1:6" ht="15">
      <c r="A3" s="82" t="s">
        <v>63</v>
      </c>
      <c r="B3" s="82"/>
      <c r="C3" s="82"/>
      <c r="D3" s="82"/>
      <c r="E3" s="82"/>
      <c r="F3" s="82"/>
    </row>
    <row r="4" ht="15">
      <c r="A4" s="27"/>
    </row>
    <row r="5" spans="1:4" ht="15">
      <c r="A5" s="27" t="s">
        <v>75</v>
      </c>
      <c r="D5" s="26" t="s">
        <v>64</v>
      </c>
    </row>
    <row r="6" ht="15">
      <c r="A6" s="27"/>
    </row>
    <row r="7" spans="1:6" ht="124.5" customHeight="1">
      <c r="A7" s="28" t="s">
        <v>65</v>
      </c>
      <c r="B7" s="28" t="s">
        <v>66</v>
      </c>
      <c r="C7" s="28" t="s">
        <v>67</v>
      </c>
      <c r="D7" s="28" t="s">
        <v>68</v>
      </c>
      <c r="E7" s="28" t="s">
        <v>69</v>
      </c>
      <c r="F7" s="28" t="s">
        <v>70</v>
      </c>
    </row>
    <row r="8" spans="1:6" s="35" customFormat="1" ht="32.25" customHeight="1">
      <c r="A8" s="29" t="s">
        <v>94</v>
      </c>
      <c r="B8" s="30">
        <v>5328.1</v>
      </c>
      <c r="C8" s="31">
        <v>12</v>
      </c>
      <c r="D8" s="32" t="s">
        <v>71</v>
      </c>
      <c r="E8" s="33">
        <f>E9+E10+E21+E24+E38</f>
        <v>11.04103645213772</v>
      </c>
      <c r="F8" s="34">
        <f>F9+F10+F21+F24+F38</f>
        <v>705938.59</v>
      </c>
    </row>
    <row r="9" spans="1:6" s="36" customFormat="1" ht="19.5" customHeight="1" outlineLevel="1">
      <c r="A9" s="19" t="s">
        <v>95</v>
      </c>
      <c r="B9" s="24">
        <f>B8</f>
        <v>5328.1</v>
      </c>
      <c r="C9" s="21">
        <v>12</v>
      </c>
      <c r="D9" s="22" t="s">
        <v>7</v>
      </c>
      <c r="E9" s="23">
        <v>1.02</v>
      </c>
      <c r="F9" s="16">
        <f>B9*C9*E9</f>
        <v>65215.944</v>
      </c>
    </row>
    <row r="10" spans="1:6" s="36" customFormat="1" ht="46.5" customHeight="1" outlineLevel="1">
      <c r="A10" s="19" t="s">
        <v>96</v>
      </c>
      <c r="B10" s="24">
        <f>B8</f>
        <v>5328.1</v>
      </c>
      <c r="C10" s="21" t="s">
        <v>7</v>
      </c>
      <c r="D10" s="22" t="s">
        <v>7</v>
      </c>
      <c r="E10" s="23">
        <f>F10/B10/12</f>
        <v>4.215624941348698</v>
      </c>
      <c r="F10" s="16">
        <f>SUM(F11:F20)</f>
        <v>269535.255</v>
      </c>
    </row>
    <row r="11" spans="1:6" s="36" customFormat="1" ht="19.5" customHeight="1" outlineLevel="2">
      <c r="A11" s="20" t="s">
        <v>97</v>
      </c>
      <c r="B11" s="24">
        <v>2746</v>
      </c>
      <c r="C11" s="21">
        <v>72</v>
      </c>
      <c r="D11" s="22" t="s">
        <v>71</v>
      </c>
      <c r="E11" s="23">
        <v>0.37</v>
      </c>
      <c r="F11" s="16">
        <f>B11*C11*E11</f>
        <v>73153.44</v>
      </c>
    </row>
    <row r="12" spans="1:6" s="36" customFormat="1" ht="18" customHeight="1" outlineLevel="2">
      <c r="A12" s="20" t="s">
        <v>76</v>
      </c>
      <c r="B12" s="24">
        <v>3418</v>
      </c>
      <c r="C12" s="21">
        <v>72</v>
      </c>
      <c r="D12" s="22" t="s">
        <v>71</v>
      </c>
      <c r="E12" s="23">
        <v>0.15</v>
      </c>
      <c r="F12" s="16">
        <f aca="true" t="shared" si="0" ref="F12:F20">B12*C12*E12</f>
        <v>36914.4</v>
      </c>
    </row>
    <row r="13" spans="1:6" s="36" customFormat="1" ht="18" customHeight="1" outlineLevel="2">
      <c r="A13" s="20" t="s">
        <v>77</v>
      </c>
      <c r="B13" s="24">
        <v>3418</v>
      </c>
      <c r="C13" s="21">
        <v>3</v>
      </c>
      <c r="D13" s="22" t="s">
        <v>71</v>
      </c>
      <c r="E13" s="23">
        <v>3.46</v>
      </c>
      <c r="F13" s="16">
        <f t="shared" si="0"/>
        <v>35478.84</v>
      </c>
    </row>
    <row r="14" spans="1:6" s="36" customFormat="1" ht="16.5" customHeight="1" outlineLevel="2">
      <c r="A14" s="20" t="s">
        <v>78</v>
      </c>
      <c r="B14" s="24">
        <v>3.5</v>
      </c>
      <c r="C14" s="21">
        <v>139</v>
      </c>
      <c r="D14" s="22" t="s">
        <v>71</v>
      </c>
      <c r="E14" s="23">
        <v>6.69</v>
      </c>
      <c r="F14" s="16">
        <f t="shared" si="0"/>
        <v>3254.6850000000004</v>
      </c>
    </row>
    <row r="15" spans="1:6" s="36" customFormat="1" ht="20.25" customHeight="1" outlineLevel="2">
      <c r="A15" s="20" t="s">
        <v>79</v>
      </c>
      <c r="B15" s="24">
        <v>7.2</v>
      </c>
      <c r="C15" s="21">
        <v>139</v>
      </c>
      <c r="D15" s="22" t="s">
        <v>71</v>
      </c>
      <c r="E15" s="23">
        <v>0.64</v>
      </c>
      <c r="F15" s="16">
        <f t="shared" si="0"/>
        <v>640.5120000000001</v>
      </c>
    </row>
    <row r="16" spans="1:6" s="36" customFormat="1" ht="17.25" customHeight="1" outlineLevel="2">
      <c r="A16" s="20" t="s">
        <v>80</v>
      </c>
      <c r="B16" s="24">
        <f>B11*0.8</f>
        <v>2196.8</v>
      </c>
      <c r="C16" s="21">
        <v>72</v>
      </c>
      <c r="D16" s="22" t="s">
        <v>71</v>
      </c>
      <c r="E16" s="23">
        <v>0.53</v>
      </c>
      <c r="F16" s="16">
        <f t="shared" si="0"/>
        <v>83829.888</v>
      </c>
    </row>
    <row r="17" spans="1:6" s="36" customFormat="1" ht="18" customHeight="1" outlineLevel="2">
      <c r="A17" s="20" t="s">
        <v>81</v>
      </c>
      <c r="B17" s="24">
        <v>3.5</v>
      </c>
      <c r="C17" s="21">
        <v>109</v>
      </c>
      <c r="D17" s="22" t="s">
        <v>71</v>
      </c>
      <c r="E17" s="23">
        <v>8.1</v>
      </c>
      <c r="F17" s="16">
        <f t="shared" si="0"/>
        <v>3090.15</v>
      </c>
    </row>
    <row r="18" spans="1:6" s="36" customFormat="1" ht="19.5" customHeight="1" outlineLevel="2">
      <c r="A18" s="20" t="s">
        <v>82</v>
      </c>
      <c r="B18" s="24">
        <f>B11*0.07</f>
        <v>192.22000000000003</v>
      </c>
      <c r="C18" s="21">
        <v>3</v>
      </c>
      <c r="D18" s="22" t="s">
        <v>71</v>
      </c>
      <c r="E18" s="23">
        <v>14.6</v>
      </c>
      <c r="F18" s="16">
        <f t="shared" si="0"/>
        <v>8419.236</v>
      </c>
    </row>
    <row r="19" spans="1:6" s="36" customFormat="1" ht="29.25" customHeight="1" outlineLevel="2">
      <c r="A19" s="20" t="s">
        <v>83</v>
      </c>
      <c r="B19" s="24">
        <v>7.2</v>
      </c>
      <c r="C19" s="21">
        <v>109</v>
      </c>
      <c r="D19" s="22" t="s">
        <v>71</v>
      </c>
      <c r="E19" s="23">
        <v>3.83</v>
      </c>
      <c r="F19" s="16">
        <f t="shared" si="0"/>
        <v>3005.784</v>
      </c>
    </row>
    <row r="20" spans="1:6" s="36" customFormat="1" ht="18" customHeight="1" outlineLevel="2">
      <c r="A20" s="20" t="s">
        <v>84</v>
      </c>
      <c r="B20" s="24">
        <f>B11*0.12</f>
        <v>329.52</v>
      </c>
      <c r="C20" s="21">
        <v>22</v>
      </c>
      <c r="D20" s="22" t="s">
        <v>71</v>
      </c>
      <c r="E20" s="23">
        <v>3</v>
      </c>
      <c r="F20" s="16">
        <f t="shared" si="0"/>
        <v>21748.32</v>
      </c>
    </row>
    <row r="21" spans="1:6" s="36" customFormat="1" ht="31.5" customHeight="1" outlineLevel="1">
      <c r="A21" s="19" t="s">
        <v>98</v>
      </c>
      <c r="B21" s="24">
        <v>5331.4</v>
      </c>
      <c r="C21" s="21" t="s">
        <v>7</v>
      </c>
      <c r="D21" s="22" t="s">
        <v>7</v>
      </c>
      <c r="E21" s="23">
        <f>F21/B21/12</f>
        <v>0.1422765752585312</v>
      </c>
      <c r="F21" s="16">
        <f>SUM(F22:F23)</f>
        <v>9102.4</v>
      </c>
    </row>
    <row r="22" spans="1:6" s="36" customFormat="1" ht="18.75" customHeight="1" outlineLevel="1">
      <c r="A22" s="20" t="s">
        <v>92</v>
      </c>
      <c r="B22" s="24">
        <v>1137.8</v>
      </c>
      <c r="C22" s="21">
        <v>12</v>
      </c>
      <c r="D22" s="22" t="s">
        <v>7</v>
      </c>
      <c r="E22" s="23">
        <v>0.25</v>
      </c>
      <c r="F22" s="16">
        <f>B22*C22*E22</f>
        <v>3413.3999999999996</v>
      </c>
    </row>
    <row r="23" spans="1:6" s="36" customFormat="1" ht="21.75" customHeight="1" outlineLevel="1">
      <c r="A23" s="20" t="s">
        <v>93</v>
      </c>
      <c r="B23" s="24">
        <v>1137.8</v>
      </c>
      <c r="C23" s="21">
        <v>1</v>
      </c>
      <c r="D23" s="22" t="s">
        <v>7</v>
      </c>
      <c r="E23" s="23">
        <v>5</v>
      </c>
      <c r="F23" s="16">
        <f>B23*C23*E23</f>
        <v>5689</v>
      </c>
    </row>
    <row r="24" spans="1:6" s="36" customFormat="1" ht="33" customHeight="1" outlineLevel="1">
      <c r="A24" s="46" t="s">
        <v>99</v>
      </c>
      <c r="B24" s="47">
        <f>B8</f>
        <v>5328.1</v>
      </c>
      <c r="C24" s="48">
        <v>12</v>
      </c>
      <c r="D24" s="49" t="s">
        <v>7</v>
      </c>
      <c r="E24" s="50">
        <f>F24/B24/C24</f>
        <v>5.6031349355304885</v>
      </c>
      <c r="F24" s="51">
        <f>SUM(F25:F37)</f>
        <v>358248.75899999996</v>
      </c>
    </row>
    <row r="25" spans="1:6" s="52" customFormat="1" ht="21" customHeight="1" outlineLevel="1">
      <c r="A25" s="53" t="s">
        <v>85</v>
      </c>
      <c r="B25" s="54">
        <v>1259.7</v>
      </c>
      <c r="C25" s="47">
        <v>2</v>
      </c>
      <c r="D25" s="55" t="s">
        <v>71</v>
      </c>
      <c r="E25" s="49">
        <v>3.97</v>
      </c>
      <c r="F25" s="50">
        <f aca="true" t="shared" si="1" ref="F25:F32">B25*C25*E25</f>
        <v>10002.018</v>
      </c>
    </row>
    <row r="26" spans="1:6" s="52" customFormat="1" ht="21.75" customHeight="1" outlineLevel="1">
      <c r="A26" s="56" t="s">
        <v>86</v>
      </c>
      <c r="B26" s="54">
        <v>1137.8</v>
      </c>
      <c r="C26" s="47">
        <v>2</v>
      </c>
      <c r="D26" s="55" t="s">
        <v>71</v>
      </c>
      <c r="E26" s="49">
        <v>3.97</v>
      </c>
      <c r="F26" s="50">
        <f t="shared" si="1"/>
        <v>9034.132</v>
      </c>
    </row>
    <row r="27" spans="1:6" s="52" customFormat="1" ht="33" customHeight="1" outlineLevel="1">
      <c r="A27" s="56" t="s">
        <v>120</v>
      </c>
      <c r="B27" s="54">
        <v>168</v>
      </c>
      <c r="C27" s="47">
        <v>1</v>
      </c>
      <c r="D27" s="55" t="s">
        <v>71</v>
      </c>
      <c r="E27" s="49">
        <v>174.27</v>
      </c>
      <c r="F27" s="50">
        <f t="shared" si="1"/>
        <v>29277.36</v>
      </c>
    </row>
    <row r="28" spans="1:6" s="52" customFormat="1" ht="19.5" customHeight="1" outlineLevel="1">
      <c r="A28" s="56" t="s">
        <v>121</v>
      </c>
      <c r="B28" s="57">
        <v>1843.1</v>
      </c>
      <c r="C28" s="47">
        <v>1</v>
      </c>
      <c r="D28" s="55" t="s">
        <v>71</v>
      </c>
      <c r="E28" s="49">
        <v>43.49</v>
      </c>
      <c r="F28" s="50">
        <f t="shared" si="1"/>
        <v>80156.419</v>
      </c>
    </row>
    <row r="29" spans="1:6" s="52" customFormat="1" ht="19.5" customHeight="1" outlineLevel="1">
      <c r="A29" s="56" t="s">
        <v>122</v>
      </c>
      <c r="B29" s="54">
        <v>49.5</v>
      </c>
      <c r="C29" s="47">
        <v>2</v>
      </c>
      <c r="D29" s="55" t="s">
        <v>71</v>
      </c>
      <c r="E29" s="49">
        <v>43.49</v>
      </c>
      <c r="F29" s="50">
        <f t="shared" si="1"/>
        <v>4305.51</v>
      </c>
    </row>
    <row r="30" spans="1:6" s="52" customFormat="1" ht="18" customHeight="1" outlineLevel="1">
      <c r="A30" s="53" t="s">
        <v>87</v>
      </c>
      <c r="B30" s="54">
        <v>10</v>
      </c>
      <c r="C30" s="47">
        <v>1</v>
      </c>
      <c r="D30" s="55" t="s">
        <v>91</v>
      </c>
      <c r="E30" s="49">
        <v>304.77</v>
      </c>
      <c r="F30" s="50">
        <f t="shared" si="1"/>
        <v>3047.7</v>
      </c>
    </row>
    <row r="31" spans="1:6" s="52" customFormat="1" ht="18.75" customHeight="1" outlineLevel="1">
      <c r="A31" s="56" t="s">
        <v>88</v>
      </c>
      <c r="B31" s="54">
        <v>10</v>
      </c>
      <c r="C31" s="47">
        <v>1</v>
      </c>
      <c r="D31" s="55" t="s">
        <v>91</v>
      </c>
      <c r="E31" s="49">
        <v>88</v>
      </c>
      <c r="F31" s="50">
        <f t="shared" si="1"/>
        <v>880</v>
      </c>
    </row>
    <row r="32" spans="1:6" s="52" customFormat="1" ht="28.5" customHeight="1" outlineLevel="1">
      <c r="A32" s="56" t="s">
        <v>89</v>
      </c>
      <c r="B32" s="54">
        <v>429.7</v>
      </c>
      <c r="C32" s="47">
        <v>104</v>
      </c>
      <c r="D32" s="55" t="s">
        <v>71</v>
      </c>
      <c r="E32" s="49">
        <v>1.67</v>
      </c>
      <c r="F32" s="50">
        <f t="shared" si="1"/>
        <v>74630.29599999999</v>
      </c>
    </row>
    <row r="33" spans="1:6" s="52" customFormat="1" ht="20.25" customHeight="1" outlineLevel="1">
      <c r="A33" s="56" t="s">
        <v>90</v>
      </c>
      <c r="B33" s="54">
        <v>2827.2</v>
      </c>
      <c r="C33" s="47">
        <v>2</v>
      </c>
      <c r="D33" s="55" t="s">
        <v>71</v>
      </c>
      <c r="E33" s="49">
        <v>1.59</v>
      </c>
      <c r="F33" s="50">
        <v>8990.496</v>
      </c>
    </row>
    <row r="34" spans="1:6" s="52" customFormat="1" ht="32.25" customHeight="1" outlineLevel="1">
      <c r="A34" s="56" t="s">
        <v>118</v>
      </c>
      <c r="B34" s="54">
        <v>8</v>
      </c>
      <c r="C34" s="47">
        <v>1</v>
      </c>
      <c r="D34" s="55" t="s">
        <v>91</v>
      </c>
      <c r="E34" s="58">
        <v>60.45</v>
      </c>
      <c r="F34" s="50">
        <f>B34*C34*E34</f>
        <v>483.6</v>
      </c>
    </row>
    <row r="35" spans="1:6" s="52" customFormat="1" ht="31.5" customHeight="1" outlineLevel="1">
      <c r="A35" s="56" t="s">
        <v>119</v>
      </c>
      <c r="B35" s="54">
        <v>1</v>
      </c>
      <c r="C35" s="47">
        <v>1</v>
      </c>
      <c r="D35" s="55" t="s">
        <v>106</v>
      </c>
      <c r="E35" s="59">
        <v>7961</v>
      </c>
      <c r="F35" s="50">
        <f>B35*C35*E35</f>
        <v>7961</v>
      </c>
    </row>
    <row r="36" spans="1:6" s="52" customFormat="1" ht="31.5" customHeight="1" outlineLevel="1">
      <c r="A36" s="60" t="s">
        <v>123</v>
      </c>
      <c r="B36" s="54">
        <v>105.8</v>
      </c>
      <c r="C36" s="47">
        <v>1</v>
      </c>
      <c r="D36" s="55" t="s">
        <v>110</v>
      </c>
      <c r="E36" s="61">
        <v>204.66</v>
      </c>
      <c r="F36" s="50">
        <f>B36*C36*E36</f>
        <v>21653.028</v>
      </c>
    </row>
    <row r="37" spans="1:6" s="52" customFormat="1" ht="24.75" customHeight="1" outlineLevel="1">
      <c r="A37" s="56" t="s">
        <v>124</v>
      </c>
      <c r="B37" s="54">
        <v>480</v>
      </c>
      <c r="C37" s="47">
        <v>12</v>
      </c>
      <c r="D37" s="55" t="s">
        <v>125</v>
      </c>
      <c r="E37" s="49">
        <v>18.72</v>
      </c>
      <c r="F37" s="50">
        <f>B37*C37*E37</f>
        <v>107827.2</v>
      </c>
    </row>
    <row r="38" spans="1:6" s="36" customFormat="1" ht="31.5" customHeight="1" outlineLevel="1">
      <c r="A38" s="19" t="s">
        <v>100</v>
      </c>
      <c r="B38" s="24">
        <f>B8</f>
        <v>5328.1</v>
      </c>
      <c r="C38" s="21">
        <v>12</v>
      </c>
      <c r="D38" s="22" t="s">
        <v>24</v>
      </c>
      <c r="E38" s="23">
        <v>0.06</v>
      </c>
      <c r="F38" s="16">
        <f>B38*C38*E38</f>
        <v>3836.232</v>
      </c>
    </row>
    <row r="39" spans="1:6" s="35" customFormat="1" ht="48" customHeight="1">
      <c r="A39" s="63" t="s">
        <v>101</v>
      </c>
      <c r="B39" s="64">
        <f>B8</f>
        <v>5328.1</v>
      </c>
      <c r="C39" s="65">
        <v>12</v>
      </c>
      <c r="D39" s="66" t="s">
        <v>7</v>
      </c>
      <c r="E39" s="67">
        <f>SUM(E40,E47)</f>
        <v>4.93019530101412</v>
      </c>
      <c r="F39" s="68">
        <f>SUM(F40,F47)</f>
        <v>315222.88300000003</v>
      </c>
    </row>
    <row r="40" spans="1:6" s="37" customFormat="1" ht="30.75" customHeight="1">
      <c r="A40" s="46" t="s">
        <v>102</v>
      </c>
      <c r="B40" s="47">
        <f>B39</f>
        <v>5328.1</v>
      </c>
      <c r="C40" s="48">
        <v>12</v>
      </c>
      <c r="D40" s="49" t="s">
        <v>7</v>
      </c>
      <c r="E40" s="50">
        <f>F40/B40/C40</f>
        <v>0.624588033257634</v>
      </c>
      <c r="F40" s="51">
        <f>SUM(F41:F46)</f>
        <v>39934.41</v>
      </c>
    </row>
    <row r="41" spans="1:6" ht="32.25" customHeight="1">
      <c r="A41" s="56" t="s">
        <v>126</v>
      </c>
      <c r="B41" s="54">
        <v>25</v>
      </c>
      <c r="C41" s="47">
        <v>12</v>
      </c>
      <c r="D41" s="55" t="s">
        <v>91</v>
      </c>
      <c r="E41" s="61">
        <v>34.58</v>
      </c>
      <c r="F41" s="50">
        <f aca="true" t="shared" si="2" ref="F41:F46">B41*C41*E41</f>
        <v>10374</v>
      </c>
    </row>
    <row r="42" spans="1:6" ht="32.25" customHeight="1">
      <c r="A42" s="56" t="s">
        <v>127</v>
      </c>
      <c r="B42" s="54">
        <f>1</f>
        <v>1</v>
      </c>
      <c r="C42" s="47">
        <v>12</v>
      </c>
      <c r="D42" s="55" t="s">
        <v>91</v>
      </c>
      <c r="E42" s="61">
        <v>192.59</v>
      </c>
      <c r="F42" s="50">
        <f t="shared" si="2"/>
        <v>2311.08</v>
      </c>
    </row>
    <row r="43" spans="1:6" ht="32.25" customHeight="1">
      <c r="A43" s="56" t="s">
        <v>104</v>
      </c>
      <c r="B43" s="54">
        <v>25</v>
      </c>
      <c r="C43" s="47">
        <v>1</v>
      </c>
      <c r="D43" s="55" t="s">
        <v>91</v>
      </c>
      <c r="E43" s="61">
        <v>465.04</v>
      </c>
      <c r="F43" s="50">
        <f t="shared" si="2"/>
        <v>11626</v>
      </c>
    </row>
    <row r="44" spans="1:6" ht="32.25" customHeight="1">
      <c r="A44" s="56" t="s">
        <v>105</v>
      </c>
      <c r="B44" s="54">
        <v>1</v>
      </c>
      <c r="C44" s="47">
        <v>1</v>
      </c>
      <c r="D44" s="55" t="s">
        <v>91</v>
      </c>
      <c r="E44" s="61">
        <v>2144.93</v>
      </c>
      <c r="F44" s="50">
        <f t="shared" si="2"/>
        <v>2144.93</v>
      </c>
    </row>
    <row r="45" spans="1:6" ht="32.25" customHeight="1">
      <c r="A45" s="56" t="s">
        <v>128</v>
      </c>
      <c r="B45" s="54">
        <v>0</v>
      </c>
      <c r="C45" s="47">
        <v>1</v>
      </c>
      <c r="D45" s="55" t="s">
        <v>106</v>
      </c>
      <c r="E45" s="61">
        <v>4500</v>
      </c>
      <c r="F45" s="50">
        <f t="shared" si="2"/>
        <v>0</v>
      </c>
    </row>
    <row r="46" spans="1:6" ht="15">
      <c r="A46" s="56" t="s">
        <v>124</v>
      </c>
      <c r="B46" s="54">
        <v>60</v>
      </c>
      <c r="C46" s="47">
        <v>12</v>
      </c>
      <c r="D46" s="55" t="s">
        <v>125</v>
      </c>
      <c r="E46" s="61">
        <v>18.72</v>
      </c>
      <c r="F46" s="50">
        <f t="shared" si="2"/>
        <v>13478.4</v>
      </c>
    </row>
    <row r="47" spans="1:6" s="37" customFormat="1" ht="45.75" customHeight="1">
      <c r="A47" s="46" t="s">
        <v>103</v>
      </c>
      <c r="B47" s="47">
        <f>B40</f>
        <v>5328.1</v>
      </c>
      <c r="C47" s="48">
        <v>12</v>
      </c>
      <c r="D47" s="49" t="s">
        <v>7</v>
      </c>
      <c r="E47" s="50">
        <f>F47/B47/C47</f>
        <v>4.305607267756486</v>
      </c>
      <c r="F47" s="51">
        <f>SUM(F48:F59)</f>
        <v>275288.473</v>
      </c>
    </row>
    <row r="48" spans="1:6" s="62" customFormat="1" ht="30">
      <c r="A48" s="56" t="s">
        <v>107</v>
      </c>
      <c r="B48" s="54">
        <v>170</v>
      </c>
      <c r="C48" s="47">
        <v>1</v>
      </c>
      <c r="D48" s="55" t="s">
        <v>108</v>
      </c>
      <c r="E48" s="61">
        <v>23.97</v>
      </c>
      <c r="F48" s="50">
        <f aca="true" t="shared" si="3" ref="F48:F57">B48*C48*E48</f>
        <v>4074.8999999999996</v>
      </c>
    </row>
    <row r="49" spans="1:6" s="62" customFormat="1" ht="15">
      <c r="A49" s="56" t="s">
        <v>109</v>
      </c>
      <c r="B49" s="54">
        <v>170</v>
      </c>
      <c r="C49" s="47">
        <v>1</v>
      </c>
      <c r="D49" s="55" t="s">
        <v>110</v>
      </c>
      <c r="E49" s="61">
        <v>88.84</v>
      </c>
      <c r="F49" s="50">
        <f t="shared" si="3"/>
        <v>15102.800000000001</v>
      </c>
    </row>
    <row r="50" spans="1:6" s="62" customFormat="1" ht="15">
      <c r="A50" s="56" t="s">
        <v>111</v>
      </c>
      <c r="B50" s="54">
        <v>26500</v>
      </c>
      <c r="C50" s="47">
        <v>1</v>
      </c>
      <c r="D50" s="55" t="s">
        <v>112</v>
      </c>
      <c r="E50" s="61">
        <v>0.32</v>
      </c>
      <c r="F50" s="50">
        <f t="shared" si="3"/>
        <v>8480</v>
      </c>
    </row>
    <row r="51" spans="1:6" s="62" customFormat="1" ht="15">
      <c r="A51" s="56" t="s">
        <v>113</v>
      </c>
      <c r="B51" s="54">
        <v>2</v>
      </c>
      <c r="C51" s="47">
        <v>1</v>
      </c>
      <c r="D51" s="55" t="s">
        <v>114</v>
      </c>
      <c r="E51" s="61">
        <v>684.09</v>
      </c>
      <c r="F51" s="50">
        <f t="shared" si="3"/>
        <v>1368.18</v>
      </c>
    </row>
    <row r="52" spans="1:6" s="62" customFormat="1" ht="45">
      <c r="A52" s="56" t="s">
        <v>129</v>
      </c>
      <c r="B52" s="54">
        <v>1137.8</v>
      </c>
      <c r="C52" s="47">
        <v>104</v>
      </c>
      <c r="D52" s="55" t="s">
        <v>71</v>
      </c>
      <c r="E52" s="61">
        <v>1.31</v>
      </c>
      <c r="F52" s="50">
        <f t="shared" si="3"/>
        <v>155013.872</v>
      </c>
    </row>
    <row r="53" spans="1:6" s="62" customFormat="1" ht="30">
      <c r="A53" s="56" t="s">
        <v>130</v>
      </c>
      <c r="B53" s="54">
        <v>4</v>
      </c>
      <c r="C53" s="47">
        <v>1</v>
      </c>
      <c r="D53" s="55" t="s">
        <v>91</v>
      </c>
      <c r="E53" s="61">
        <v>259.45</v>
      </c>
      <c r="F53" s="50">
        <f t="shared" si="3"/>
        <v>1037.8</v>
      </c>
    </row>
    <row r="54" spans="1:6" s="62" customFormat="1" ht="15">
      <c r="A54" s="56" t="s">
        <v>131</v>
      </c>
      <c r="B54" s="54">
        <v>160</v>
      </c>
      <c r="C54" s="47">
        <v>1</v>
      </c>
      <c r="D54" s="55" t="s">
        <v>91</v>
      </c>
      <c r="E54" s="61">
        <v>82.84</v>
      </c>
      <c r="F54" s="50">
        <f t="shared" si="3"/>
        <v>13254.400000000001</v>
      </c>
    </row>
    <row r="55" spans="1:6" s="62" customFormat="1" ht="15">
      <c r="A55" s="56" t="s">
        <v>115</v>
      </c>
      <c r="B55" s="54">
        <v>30</v>
      </c>
      <c r="C55" s="47">
        <v>1</v>
      </c>
      <c r="D55" s="55" t="s">
        <v>91</v>
      </c>
      <c r="E55" s="61">
        <v>227.66</v>
      </c>
      <c r="F55" s="50">
        <f t="shared" si="3"/>
        <v>6829.8</v>
      </c>
    </row>
    <row r="56" spans="1:6" s="62" customFormat="1" ht="30">
      <c r="A56" s="56" t="s">
        <v>132</v>
      </c>
      <c r="B56" s="54">
        <v>1259.7</v>
      </c>
      <c r="C56" s="47">
        <v>3</v>
      </c>
      <c r="D56" s="55" t="s">
        <v>71</v>
      </c>
      <c r="E56" s="61">
        <v>1.31</v>
      </c>
      <c r="F56" s="50">
        <f t="shared" si="3"/>
        <v>4950.621000000001</v>
      </c>
    </row>
    <row r="57" spans="1:6" s="62" customFormat="1" ht="30">
      <c r="A57" s="56" t="s">
        <v>133</v>
      </c>
      <c r="B57" s="54">
        <v>90</v>
      </c>
      <c r="C57" s="47">
        <v>1</v>
      </c>
      <c r="D57" s="55" t="s">
        <v>110</v>
      </c>
      <c r="E57" s="61">
        <v>132.85</v>
      </c>
      <c r="F57" s="50">
        <f t="shared" si="3"/>
        <v>11956.5</v>
      </c>
    </row>
    <row r="58" spans="1:6" s="62" customFormat="1" ht="15">
      <c r="A58" s="56" t="s">
        <v>116</v>
      </c>
      <c r="B58" s="54">
        <v>55</v>
      </c>
      <c r="C58" s="47">
        <v>1</v>
      </c>
      <c r="D58" s="55" t="s">
        <v>117</v>
      </c>
      <c r="E58" s="61">
        <v>191.6</v>
      </c>
      <c r="F58" s="50">
        <f>B58*C58*E58</f>
        <v>10538</v>
      </c>
    </row>
    <row r="59" spans="1:6" s="62" customFormat="1" ht="15">
      <c r="A59" s="56" t="s">
        <v>124</v>
      </c>
      <c r="B59" s="54">
        <v>190</v>
      </c>
      <c r="C59" s="47">
        <v>12</v>
      </c>
      <c r="D59" s="55" t="s">
        <v>125</v>
      </c>
      <c r="E59" s="61">
        <v>18.72</v>
      </c>
      <c r="F59" s="50">
        <f>B59*C59*E59</f>
        <v>42681.6</v>
      </c>
    </row>
    <row r="60" spans="1:6" s="35" customFormat="1" ht="18" customHeight="1">
      <c r="A60" s="38" t="s">
        <v>72</v>
      </c>
      <c r="B60" s="39"/>
      <c r="C60" s="39"/>
      <c r="D60" s="40"/>
      <c r="E60" s="33">
        <f>E8+E39</f>
        <v>15.971231753151839</v>
      </c>
      <c r="F60" s="41">
        <f>F8+F39</f>
        <v>1021161.473</v>
      </c>
    </row>
    <row r="61" spans="1:6" ht="15">
      <c r="A61" s="42"/>
      <c r="B61" s="43"/>
      <c r="C61" s="43"/>
      <c r="D61" s="43"/>
      <c r="E61" s="43"/>
      <c r="F61" s="43"/>
    </row>
    <row r="63" spans="1:5" ht="15">
      <c r="A63" s="25" t="s">
        <v>73</v>
      </c>
      <c r="B63" s="44"/>
      <c r="C63" s="26" t="s">
        <v>74</v>
      </c>
      <c r="E63" s="45"/>
    </row>
  </sheetData>
  <sheetProtection/>
  <mergeCells count="3">
    <mergeCell ref="A1:F1"/>
    <mergeCell ref="A2:F2"/>
    <mergeCell ref="A3:F3"/>
  </mergeCells>
  <printOptions/>
  <pageMargins left="0.27" right="0.23" top="0.39" bottom="0.49" header="0.38" footer="0.5"/>
  <pageSetup horizontalDpi="600" verticalDpi="600" orientation="portrait" paperSize="9" scale="75" r:id="rId1"/>
  <rowBreaks count="1" manualBreakCount="1">
    <brk id="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2020-03-27T10:01:33Z</cp:lastPrinted>
  <dcterms:created xsi:type="dcterms:W3CDTF">2018-04-02T07:45:01Z</dcterms:created>
  <dcterms:modified xsi:type="dcterms:W3CDTF">2020-12-18T02:27:09Z</dcterms:modified>
  <cp:category/>
  <cp:version/>
  <cp:contentType/>
  <cp:contentStatus/>
</cp:coreProperties>
</file>